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<sst xmlns="http://schemas.openxmlformats.org/spreadsheetml/2006/main" count="34" uniqueCount="34">
  <si>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</si>
  <si>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</si>
  <si>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</si>
  <si>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</si>
  <si>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</si>
  <si>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</si>
  <si>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</si>
  <si>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</si>
  <si>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</si>
  <si>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</si>
  <si>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</si>
  <si>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</si>
  <si>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</si>
  <si>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</si>
  <si>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</si>
  <si>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</si>
  <si>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</si>
  <si>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</si>
  <si>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</si>
  <si>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</si>
  <si>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</si>
  <si>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</si>
  <si>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</si>
  <si>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</si>
  <si>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</si>
  <si>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</si>
  <si>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</si>
  <si>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</si>
  <si>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13200,00 - периодическое обследование и проверка дымоходов и вентканалов кв. 1,3,4,17,20,38,41,44,48,57,100,102.</t>
  </si>
  <si>
    <t>3011,00 - прочистка венканалов (кв. 57,41).               1562,00 - ремонт стояка отопления с заменой муфт, угольников (кв.92 полотенцесушитель).</t>
  </si>
  <si>
    <t>3260,00 - ремонт трубопровода канализации (кв. 102 стояк).</t>
  </si>
  <si>
    <t>2597,00 - замена доводчика (4 подъезд).</t>
  </si>
  <si>
    <t>2969,00 - ремонт трубопровода (кв. 81 полотенцесушитель).</t>
  </si>
  <si>
    <t>3081,44 - за подготовку соглашения, связанного с согласованием схемы благоустройства территории.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</si>
</sst>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H24" sqref="H22:H2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2064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ул.Парковая д.12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4673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743935.39</v>
      </c>
    </row>
    <row r="11" spans="1:5" ht="45.75" customHeight="1">
      <c r="A11" s="3">
        <v>1</v>
      </c>
      <c r="B11" s="9" t="s">
        <v>4</v>
      </c>
      <c r="C11" s="5">
        <f>VLOOKUP(A1,'[1]2021'!$A$1:$AH$101,5,0)</f>
        <v>10071.51</v>
      </c>
      <c r="D11" s="5">
        <f>VLOOKUP(A1,'[1]2021'!$A$1:$AH$101,18,0)</f>
        <v>13200</v>
      </c>
      <c r="E11" s="7" t="s">
        <v>28</v>
      </c>
    </row>
    <row r="12" spans="1:5" ht="15.75" customHeight="1">
      <c r="A12" s="3">
        <v>2</v>
      </c>
      <c r="B12" s="9" t="s">
        <v>5</v>
      </c>
      <c r="C12" s="5">
        <f>VLOOKUP(A1,'[1]2021'!$A$1:$AH$101,6,0)</f>
        <v>12458.14</v>
      </c>
      <c r="D12" s="5">
        <f>VLOOKUP(A1,'[1]2021'!$A$1:$AH$101,19,0)</f>
        <v>0</v>
      </c>
      <c r="E12" s="7"/>
    </row>
    <row r="13" spans="1:5" ht="47.25">
      <c r="A13" s="3">
        <v>3</v>
      </c>
      <c r="B13" s="9" t="s">
        <v>6</v>
      </c>
      <c r="C13" s="5">
        <f>VLOOKUP(A1,'[1]2021'!$A$1:$AH$101,7,0)</f>
        <v>11056.41</v>
      </c>
      <c r="D13" s="5">
        <f>VLOOKUP(A1,'[1]2021'!$A$1:$AH$101,20,0)</f>
        <v>4573</v>
      </c>
      <c r="E13" s="7" t="s">
        <v>29</v>
      </c>
    </row>
    <row r="14" spans="1:5" ht="15.75">
      <c r="A14" s="3">
        <v>4</v>
      </c>
      <c r="B14" s="9" t="s">
        <v>7</v>
      </c>
      <c r="C14" s="5">
        <f>VLOOKUP(A1,'[1]2021'!$A$1:$AH$101,8,0)</f>
        <v>12514.7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11970.22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13362.35</v>
      </c>
      <c r="D16" s="5">
        <f>VLOOKUP(A1,'[1]2021'!$A$1:$AH$101,23,0)</f>
        <v>3260</v>
      </c>
      <c r="E16" s="7" t="s">
        <v>30</v>
      </c>
    </row>
    <row r="17" spans="1:5" ht="15.75">
      <c r="A17" s="3">
        <v>7</v>
      </c>
      <c r="B17" s="9" t="s">
        <v>10</v>
      </c>
      <c r="C17" s="5">
        <f>VLOOKUP(A1,'[1]2021'!$A$1:$AH$101,11,0)</f>
        <v>12661.42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10694.75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15297.03</v>
      </c>
      <c r="D19" s="5">
        <f>VLOOKUP(A1,'[1]2021'!$A$1:$AH$101,26,0)</f>
        <v>2597</v>
      </c>
      <c r="E19" s="7" t="s">
        <v>31</v>
      </c>
    </row>
    <row r="20" spans="1:5" ht="31.5">
      <c r="A20" s="3">
        <v>10</v>
      </c>
      <c r="B20" s="9" t="s">
        <v>13</v>
      </c>
      <c r="C20" s="5">
        <f>VLOOKUP(A1,'[1]2021'!$A$1:$AH$101,14,0)</f>
        <v>13691.48</v>
      </c>
      <c r="D20" s="5">
        <f>VLOOKUP(A1,'[1]2021'!$A$1:$AH$101,27,0)</f>
        <v>2969</v>
      </c>
      <c r="E20" s="7" t="s">
        <v>32</v>
      </c>
    </row>
    <row r="21" spans="1:5" ht="15" customHeight="1">
      <c r="A21" s="3">
        <v>11</v>
      </c>
      <c r="B21" s="9" t="s">
        <v>14</v>
      </c>
      <c r="C21" s="5">
        <f>VLOOKUP(A1,'[1]2021'!$A$1:$AH$101,15,0)</f>
        <v>22120.43</v>
      </c>
      <c r="D21" s="5">
        <f>VLOOKUP(A1,'[1]2021'!$A$1:$AH$101,28,0)</f>
        <v>0</v>
      </c>
      <c r="E21" s="7"/>
    </row>
    <row r="22" spans="1:5" ht="47.25">
      <c r="A22" s="3">
        <v>12</v>
      </c>
      <c r="B22" s="9" t="s">
        <v>15</v>
      </c>
      <c r="C22" s="5">
        <f>VLOOKUP(A1,'[1]2021'!$A$1:$AH$101,16,0)</f>
        <v>18351.33</v>
      </c>
      <c r="D22" s="5">
        <f>VLOOKUP(A1,'[1]2021'!$A$1:$AH$101,29,0)</f>
        <v>3081.44</v>
      </c>
      <c r="E22" s="7" t="s">
        <v>33</v>
      </c>
    </row>
    <row r="23" spans="1:5" ht="15.75">
      <c r="A23" s="22" t="s">
        <v>16</v>
      </c>
      <c r="B23" s="23"/>
      <c r="C23" s="6">
        <f>SUM(C11:C22)</f>
        <v>164249.77000000002</v>
      </c>
      <c r="D23" s="6">
        <f>SUM(D11:D22)</f>
        <v>29680.44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878504.7200000001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2022-02-09T07:23:09Z</dcterms:modified>
  <cp:category/>
  <cp:version/>
  <cp:contentType/>
  <cp:contentStatus/>
</cp:coreProperties>
</file>